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.1" r:id="rId1" sheetId="1" state="visible"/>
  </sheets>
  <definedNames>
    <definedName hidden="false" localSheetId="0" name="_xlnm.Print_Area">'2.1'!$A$1:$M$50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<sst xmlns="http://schemas.openxmlformats.org/spreadsheetml/2006/main" xmlns:a="http://schemas.openxmlformats.org/drawingml/2006/main" xmlns:a15="http://schemas.microsoft.com/office/drawing/2012/main" xmlns:asvg="http://schemas.microsoft.com/office/drawing/2016/SVG/main" xmlns:c="http://schemas.openxmlformats.org/drawingml/2006/chart" xmlns:co="http://ncloudtech.com" xmlns:co-ooxml="http://ncloudtech.com/ooxml" xmlns:m="http://schemas.openxmlformats.org/officeDocument/2006/math" xmlns:mc="http://schemas.openxmlformats.org/markup-compatibility/2006" xmlns:o="urn:schemas-microsoft-com:office:office" xmlns:p="http://schemas.openxmlformats.org/presentationml/2006/main" xmlns:pic="http://schemas.openxmlformats.org/drawingml/2006/picture" xmlns:r="http://schemas.openxmlformats.org/officeDocument/2006/relationships" xmlns:s="http://schemas.openxmlformats.org/officeDocument/2006/sharedTypes" xmlns:sl="http://schemas.openxmlformats.org/schemaLibrary/2006/main" xmlns:v="urn:schemas-microsoft-com:vml" xmlns:w="http://schemas.openxmlformats.org/wordprocessingml/2006/main" xmlns:w10="urn:schemas-microsoft-com:office:word" xmlns:w14="http://schemas.microsoft.com/office/word/2010/wordml" xmlns:w15="http://schemas.microsoft.com/office/word/2012/wordml" xmlns:wp="http://schemas.openxmlformats.org/drawingml/2006/wordprocessingDrawing" xmlns:wpg="http://schemas.microsoft.com/office/word/2010/wordprocessingGroup" xmlns:wps="http://schemas.microsoft.com/office/word/2010/wordprocessingShape" xmlns:x="urn:schemas-microsoft-com:office:excel" xmlns:x12ac="http://schemas.microsoft.com/office/spreadsheetml/2011/1/ac" xmlns:x14="http://schemas.microsoft.com/office/spreadsheetml/2009/9/main" xmlns:xdr="http://schemas.openxmlformats.org/drawingml/2006/spreadsheetDrawing" xmlns:xm="http://schemas.microsoft.com/office/excel/2006/main" mc:Ignorable="co co-ooxml w14 x14 w15">
  <si>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Форма 2.1. (ОУ)</t>
  </si>
  <si>
    <t xml:space="preserve">ДОКУМЕНТИРОВАННАЯ ИНФОРМАЦИЯ ОБ ОБЩЕЙ ПЛОЩАДИ ОХОТНИЧЬИХ УГОДИЙ </t>
  </si>
  <si>
    <t>по состоянию на "31" декабря 2024 года</t>
  </si>
  <si>
    <t>Наименование субъекта Российской Федерации:  Вологодская область</t>
  </si>
  <si>
    <t xml:space="preserve">Наименование исполнительного органа субъекта Российской Федерации:  Главное управление по охране, контролю и регулированию использования объектов животного мира Вологодской области </t>
  </si>
  <si>
    <t>№                                      п/п</t>
  </si>
  <si>
    <t>Наименование муниципального образования (района, округа)</t>
  </si>
  <si>
    <t>Общая площадь муниципального образования (района, округа), тыс. га</t>
  </si>
  <si>
    <t>Общая площадь охотничьих угодий</t>
  </si>
  <si>
    <t>Площадь общедоступных охотничьих угодий</t>
  </si>
  <si>
    <t>Площадь закрепленных охотничьих угодий</t>
  </si>
  <si>
    <t>тыс. га</t>
  </si>
  <si>
    <r>
      <t xml:space="preserve">% от общей площади муниципального </t>
    </r>
    <r>
      <rPr>
        <rFont val="Times New Roman"/>
        <sz val="10"/>
      </rPr>
      <t>образования (района, округа)</t>
    </r>
  </si>
  <si>
    <t>1.</t>
  </si>
  <si>
    <t>Бабаевский</t>
  </si>
  <si>
    <t>2.</t>
  </si>
  <si>
    <t>Бабушкинский</t>
  </si>
  <si>
    <t>3.</t>
  </si>
  <si>
    <t>Белозерский*</t>
  </si>
  <si>
    <t>4.</t>
  </si>
  <si>
    <t>Вашкинский*</t>
  </si>
  <si>
    <t>5.</t>
  </si>
  <si>
    <t xml:space="preserve">Великоустюгский </t>
  </si>
  <si>
    <t>6.</t>
  </si>
  <si>
    <t xml:space="preserve">Верховажский </t>
  </si>
  <si>
    <t>7.</t>
  </si>
  <si>
    <t>Вожегодский*</t>
  </si>
  <si>
    <t>8.</t>
  </si>
  <si>
    <t>Вологодский*</t>
  </si>
  <si>
    <t>9.</t>
  </si>
  <si>
    <t>Вытегорский*</t>
  </si>
  <si>
    <t>10.</t>
  </si>
  <si>
    <t>Грязовецкий</t>
  </si>
  <si>
    <t>11.</t>
  </si>
  <si>
    <t>Кадуйский</t>
  </si>
  <si>
    <t>12.</t>
  </si>
  <si>
    <t>Кирилловский*</t>
  </si>
  <si>
    <t>13.</t>
  </si>
  <si>
    <t xml:space="preserve">Кичм.-Городецкий </t>
  </si>
  <si>
    <t>-</t>
  </si>
  <si>
    <t>14.</t>
  </si>
  <si>
    <t xml:space="preserve">Междуреченский </t>
  </si>
  <si>
    <t>15.</t>
  </si>
  <si>
    <t xml:space="preserve">Никольский </t>
  </si>
  <si>
    <t>16.</t>
  </si>
  <si>
    <t xml:space="preserve">Нюксенский </t>
  </si>
  <si>
    <t>17.</t>
  </si>
  <si>
    <t xml:space="preserve">Сокольский </t>
  </si>
  <si>
    <t>18.</t>
  </si>
  <si>
    <t xml:space="preserve">Сямженский </t>
  </si>
  <si>
    <t>19.</t>
  </si>
  <si>
    <t xml:space="preserve">Тарногский </t>
  </si>
  <si>
    <t>20.</t>
  </si>
  <si>
    <t xml:space="preserve">Тотемский </t>
  </si>
  <si>
    <t>21.</t>
  </si>
  <si>
    <t>Усть-Кубинский*</t>
  </si>
  <si>
    <t>22.</t>
  </si>
  <si>
    <t xml:space="preserve">Устюженский </t>
  </si>
  <si>
    <t>23.</t>
  </si>
  <si>
    <t xml:space="preserve">Харовский </t>
  </si>
  <si>
    <t>24.</t>
  </si>
  <si>
    <t xml:space="preserve">Чагодощенский </t>
  </si>
  <si>
    <t>25.</t>
  </si>
  <si>
    <t>Череповецкий*</t>
  </si>
  <si>
    <t>26.</t>
  </si>
  <si>
    <t xml:space="preserve">Шекснинский </t>
  </si>
  <si>
    <t>Итого по Вологодской области*:</t>
  </si>
  <si>
    <t xml:space="preserve">* - в площади района учтена площадь межрайонного озера     </t>
  </si>
  <si>
    <t>** - площадь области с учетом межрайонных озер</t>
  </si>
  <si>
    <t>Лицо, ответственное за заполнение формы:</t>
  </si>
  <si>
    <r>
      <rPr>
        <rFont val="Times New Roman"/>
        <sz val="11"/>
        <u val="single"/>
      </rPr>
      <t>консультант отдела</t>
    </r>
  </si>
  <si>
    <r>
      <rPr>
        <rFont val="Times New Roman"/>
        <sz val="13"/>
        <u val="single"/>
      </rPr>
      <t>М.Е. Белова</t>
    </r>
  </si>
  <si>
    <t>(должность)</t>
  </si>
  <si>
    <t>(Ф.И.О.)</t>
  </si>
  <si>
    <r>
      <rPr>
        <rFont val="Times New Roman"/>
        <sz val="12"/>
        <u val="single"/>
      </rPr>
      <t>8 (8172) 23-01-91, доб. 0424</t>
    </r>
  </si>
  <si>
    <r>
      <rPr>
        <rFont val="Times New Roman"/>
        <sz val="12"/>
        <u val="single"/>
      </rPr>
      <t>05.08.2025 г.</t>
    </r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</si>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</sst>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0" formatCode="0.000" numFmtId="1001"/>
    <numFmt co:extendedFormatCode="0.00" formatCode="0.00" numFmtId="1002"/>
    <numFmt co:extendedFormatCode="0.0" formatCode="0.0" numFmtId="1003"/>
    <numFmt co:extendedFormatCode="0.00000" formatCode="0.00000" numFmtId="1004"/>
    <numFmt co:extendedFormatCode="0.000;-0.000" formatCode="0.000;-0.000" numFmtId="1005"/>
    <numFmt co:extendedFormatCode="0.0000;-0.0000" formatCode="0.0000;-0.0000" numFmtId="1006"/>
    <numFmt co:extendedFormatCode="0.0000" formatCode="0.0000" numFmtId="1007"/>
  </numFmts>
  <fonts count="13">
    <font>
      <name val="Calibri"/>
      <sz val="11"/>
    </font>
    <font>
      <name val="Arial"/>
      <sz val="10"/>
    </font>
    <font>
      <name val="Times New Roman"/>
      <sz val="10"/>
    </font>
    <font>
      <name val="Times New Roman"/>
      <b val="true"/>
      <sz val="12"/>
    </font>
    <font>
      <name val="Times New Roman"/>
      <sz val="11"/>
    </font>
    <font>
      <name val="Times New Roman"/>
      <sz val="9"/>
    </font>
    <font>
      <name val="Times New Roman"/>
      <sz val="13"/>
    </font>
    <font>
      <name val="Times New Roman"/>
      <sz val="14"/>
    </font>
    <font>
      <name val="Times New Roman"/>
      <b val="true"/>
      <sz val="13"/>
    </font>
    <font>
      <name val="Times New Roman"/>
      <sz val="11"/>
      <u val="single"/>
    </font>
    <font>
      <name val="Times New Roman"/>
      <sz val="13"/>
      <u val="single"/>
    </font>
    <font>
      <name val="Times New Roman"/>
      <sz val="12"/>
    </font>
    <font>
      <name val="Times New Roman"/>
      <sz val="12"/>
      <u val="single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00" tint="0"/>
      </patternFill>
    </fill>
    <fill>
      <patternFill patternType="solid">
        <fgColor rgb="92D05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left"/>
    </xf>
    <xf applyAlignment="true" applyFill="true" applyFont="true" applyNumberFormat="true" borderId="0" fillId="2" fontId="3" numFmtId="1000" quotePrefix="false">
      <alignment horizontal="left"/>
    </xf>
    <xf applyAlignment="true" applyFont="true" applyNumberFormat="true" borderId="0" fillId="0" fontId="4" numFmtId="1000" quotePrefix="false">
      <alignment horizontal="left" vertical="top"/>
    </xf>
    <xf applyAlignment="true" applyFont="true" applyNumberFormat="true" borderId="0" fillId="0" fontId="4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2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ill="true" applyFont="true" applyNumberFormat="true" borderId="4" fillId="2" fontId="2" numFmtId="1000" quotePrefix="false">
      <alignment horizontal="center" vertical="top" wrapText="true"/>
    </xf>
    <xf applyAlignment="true" applyBorder="true" applyFont="true" applyNumberFormat="true" borderId="5" fillId="0" fontId="2" numFmtId="1000" quotePrefix="false">
      <alignment horizontal="center" vertical="top" wrapText="true"/>
    </xf>
    <xf applyAlignment="true" applyBorder="true" applyFont="true" applyNumberFormat="true" borderId="6" fillId="0" fontId="2" numFmtId="1000" quotePrefix="false">
      <alignment horizontal="center" vertical="top" wrapText="true"/>
    </xf>
    <xf applyAlignment="true" applyFill="true" applyFont="true" applyNumberFormat="true" borderId="0" fillId="2" fontId="2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ont="true" applyNumberFormat="true" borderId="8" fillId="0" fontId="2" numFmtId="1000" quotePrefix="false">
      <alignment horizontal="center" vertical="top" wrapText="true"/>
    </xf>
    <xf applyAlignment="true" applyBorder="true" applyFont="true" applyNumberFormat="true" borderId="9" fillId="0" fontId="2" numFmtId="1000" quotePrefix="false">
      <alignment horizontal="center"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Font="true" applyNumberFormat="true" borderId="0" fillId="0" fontId="2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left" vertical="center"/>
    </xf>
    <xf applyAlignment="true" applyBorder="true" applyFont="true" applyNumberFormat="true" borderId="5" fillId="0" fontId="4" numFmtId="1000" quotePrefix="false">
      <alignment horizontal="left" vertical="center"/>
    </xf>
    <xf applyAlignment="true" applyBorder="true" applyFont="true" applyNumberFormat="true" borderId="6" fillId="0" fontId="4" numFmtId="1000" quotePrefix="false">
      <alignment horizontal="left" vertical="center"/>
    </xf>
    <xf applyAlignment="true" applyBorder="true" applyFont="true" applyNumberFormat="true" borderId="4" fillId="0" fontId="4" numFmtId="1001" quotePrefix="false">
      <alignment horizontal="center" vertical="center"/>
    </xf>
    <xf applyAlignment="true" applyBorder="true" applyFill="true" applyFont="true" applyNumberFormat="true" borderId="1" fillId="2" fontId="4" numFmtId="1002" quotePrefix="false">
      <alignment horizontal="center" vertical="center"/>
    </xf>
    <xf applyAlignment="true" applyBorder="true" applyFill="true" applyFont="true" applyNumberFormat="true" borderId="1" fillId="2" fontId="4" numFmtId="1003" quotePrefix="false">
      <alignment horizontal="center" vertical="center"/>
    </xf>
    <xf applyAlignment="true" applyBorder="true" applyFill="true" applyFont="true" applyNumberFormat="true" borderId="6" fillId="2" fontId="4" numFmtId="1003" quotePrefix="false">
      <alignment horizontal="center" vertical="center"/>
    </xf>
    <xf applyAlignment="true" applyBorder="true" applyFill="true" applyFont="true" applyNumberFormat="true" borderId="1" fillId="2" fontId="4" numFmtId="1004" quotePrefix="false">
      <alignment horizontal="center" vertical="center"/>
    </xf>
    <xf applyAlignment="true" applyBorder="true" applyFont="true" applyNumberFormat="true" borderId="1" fillId="0" fontId="4" numFmtId="1003" quotePrefix="false">
      <alignment horizontal="center" vertical="center"/>
    </xf>
    <xf applyAlignment="true" applyBorder="true" applyFont="true" applyNumberFormat="true" borderId="1" fillId="0" fontId="4" numFmtId="1004" quotePrefix="false">
      <alignment horizontal="center" vertical="center"/>
    </xf>
    <xf applyAlignment="true" applyBorder="true" applyFont="true" applyNumberFormat="true" borderId="6" fillId="0" fontId="4" numFmtId="1003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center"/>
    </xf>
    <xf applyAlignment="true" applyFont="true" applyNumberFormat="true" borderId="0" fillId="0" fontId="4" numFmtId="1003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Fill="true" applyFont="true" applyNumberFormat="true" borderId="0" fillId="3" fontId="1" numFmtId="1000" quotePrefix="false"/>
    <xf applyAlignment="true" applyBorder="true" applyFont="true" applyNumberFormat="true" borderId="1" fillId="0" fontId="4" numFmtId="1000" quotePrefix="false">
      <alignment horizontal="left" vertical="center" wrapText="true"/>
    </xf>
    <xf applyAlignment="true" applyBorder="true" applyFont="true" applyNumberFormat="true" borderId="5" fillId="0" fontId="4" numFmtId="1000" quotePrefix="false">
      <alignment horizontal="left" vertical="center" wrapText="true"/>
    </xf>
    <xf applyAlignment="true" applyBorder="true" applyFont="true" applyNumberFormat="true" borderId="6" fillId="0" fontId="4" numFmtId="1000" quotePrefix="false">
      <alignment horizontal="left" vertical="center" wrapText="true"/>
    </xf>
    <xf applyAlignment="true" applyBorder="true" applyFill="true" applyFont="true" applyNumberFormat="true" borderId="4" fillId="4" fontId="4" numFmtId="1001" quotePrefix="false">
      <alignment horizontal="center" vertical="center"/>
    </xf>
    <xf applyAlignment="true" applyBorder="true" applyFill="true" applyFont="true" applyNumberFormat="true" borderId="1" fillId="4" fontId="5" numFmtId="1005" quotePrefix="false">
      <alignment horizontal="center" vertical="center"/>
    </xf>
    <xf applyAlignment="true" applyBorder="true" applyFill="true" applyFont="true" applyNumberFormat="true" borderId="1" fillId="4" fontId="4" numFmtId="1005" quotePrefix="false">
      <alignment horizontal="center" vertical="center"/>
    </xf>
    <xf applyAlignment="true" applyBorder="true" applyFill="true" applyFont="true" applyNumberFormat="true" borderId="1" fillId="4" fontId="4" numFmtId="1006" quotePrefix="false">
      <alignment horizontal="center" vertical="center"/>
    </xf>
    <xf applyAlignment="true" applyFill="true" applyFont="true" applyNumberFormat="true" borderId="0" fillId="2" fontId="4" numFmtId="1000" quotePrefix="false">
      <alignment horizontal="center" vertical="center"/>
    </xf>
    <xf applyAlignment="true" applyFill="true" applyFont="true" applyNumberFormat="true" borderId="0" fillId="2" fontId="4" numFmtId="1003" quotePrefix="false">
      <alignment horizontal="center" vertical="center"/>
    </xf>
    <xf applyAlignment="true" applyFont="true" applyNumberFormat="true" borderId="0" fillId="0" fontId="4" numFmtId="1000" quotePrefix="false">
      <alignment horizontal="left" vertical="center" wrapText="true"/>
    </xf>
    <xf applyAlignment="true" applyFont="true" applyNumberFormat="true" borderId="0" fillId="0" fontId="4" numFmtId="1001" quotePrefix="false">
      <alignment horizontal="center" vertical="center"/>
    </xf>
    <xf applyAlignment="true" applyFont="true" applyNumberFormat="true" borderId="0" fillId="0" fontId="4" numFmtId="1007" quotePrefix="false">
      <alignment horizontal="center" vertical="center"/>
    </xf>
    <xf applyAlignment="true" applyFont="true" applyNumberFormat="true" borderId="0" fillId="0" fontId="4" numFmtId="1000" quotePrefix="false">
      <alignment horizontal="left" vertical="top" wrapText="true"/>
    </xf>
    <xf applyAlignment="true" applyFont="true" applyNumberFormat="true" borderId="0" fillId="0" fontId="6" numFmtId="1000" quotePrefix="false">
      <alignment wrapText="true"/>
    </xf>
    <xf applyFont="true" applyNumberFormat="true" borderId="0" fillId="0" fontId="7" numFmtId="1000" quotePrefix="false"/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7" numFmtId="1000" quotePrefix="false">
      <alignment horizontal="center"/>
    </xf>
    <xf applyFont="true" applyNumberFormat="true" borderId="0" fillId="0" fontId="8" numFmtId="1000" quotePrefix="false"/>
    <xf applyAlignment="true" applyFont="true" applyNumberFormat="true" borderId="0" fillId="0" fontId="9" numFmtId="1000" quotePrefix="false">
      <alignment horizontal="center" wrapText="true"/>
    </xf>
    <xf applyAlignment="true" applyFont="true" applyNumberFormat="true" borderId="0" fillId="0" fontId="10" numFmtId="1000" quotePrefix="false">
      <alignment horizontal="center"/>
    </xf>
    <xf applyFont="true" applyNumberFormat="true" borderId="0" fillId="0" fontId="4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11" numFmtId="1000" quotePrefix="false"/>
    <xf applyAlignment="true" applyFont="true" applyNumberFormat="true" borderId="0" fillId="0" fontId="12" numFmtId="1000" quotePrefix="false">
      <alignment horizontal="center"/>
    </xf>
    <xf applyAlignment="true" applyFont="true" applyNumberFormat="true" borderId="0" fillId="0" fontId="12" numFmtId="1000" quotePrefix="false">
      <alignment horizontal="center"/>
    </xf>
    <xf applyFont="true" applyNumberFormat="true" borderId="0" fillId="0" fontId="12" numFmtId="1000" quotePrefix="false"/>
    <xf applyAlignment="true" applyFont="true" applyNumberFormat="true" borderId="0" fillId="0" fontId="1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69"/>
  <sheetViews>
    <sheetView showZeros="true" workbookViewId="0"/>
  </sheetViews>
  <sheetFormatPr baseColWidth="8" customHeight="false" defaultColWidth="9.01963900951847" defaultRowHeight="12.75" zeroHeight="false"/>
  <cols>
    <col customWidth="true" max="1" min="1" outlineLevel="0" style="0" width="5.07354719660341"/>
    <col customWidth="true" max="2" min="2" outlineLevel="0" style="0" width="10.5698894008421"/>
    <col customWidth="true" max="3" min="3" outlineLevel="0" style="0" width="7.75125263328307"/>
    <col customWidth="true" max="4" min="4" outlineLevel="0" style="0" width="7.04659293389476"/>
    <col customWidth="true" max="5" min="5" outlineLevel="0" style="0" width="15.6434369357779"/>
    <col customWidth="true" max="6" min="6" outlineLevel="0" style="0" width="9.16057135539497"/>
    <col customWidth="true" max="8" min="7" outlineLevel="0" style="0" width="6.2010022419594"/>
    <col customWidth="true" max="9" min="9" outlineLevel="0" style="0" width="13.2475944991894"/>
    <col customWidth="true" max="10" min="10" outlineLevel="0" style="0" width="10.7108217467186"/>
    <col customWidth="true" max="11" min="11" outlineLevel="0" style="0" width="14.2341175370013"/>
    <col customWidth="true" max="12" min="12" outlineLevel="0" style="0" width="9.01963900951847"/>
    <col customWidth="true" max="13" min="13" outlineLevel="0" style="0" width="7.4693886181948"/>
    <col bestFit="true" customWidth="true" max="14" min="14" outlineLevel="0" style="0" width="9.01963900951847"/>
    <col customWidth="true" max="15" min="15" outlineLevel="0" style="0" width="11.5564131153187"/>
    <col bestFit="true" customWidth="true" max="16384" min="16" outlineLevel="0" style="0" width="9.01963900951847"/>
  </cols>
  <sheetData>
    <row ht="15.75" outlineLevel="0" r="1">
      <c r="A1" s="1" t="n"/>
      <c r="B1" s="1" t="n"/>
      <c r="C1" s="1" t="n"/>
      <c r="D1" s="1" t="n"/>
      <c r="E1" s="1" t="n"/>
      <c r="F1" s="1" t="n"/>
      <c r="G1" s="1" t="n"/>
      <c r="H1" s="1" t="n"/>
      <c r="I1" s="1" t="n"/>
      <c r="J1" s="1" t="n"/>
      <c r="K1" s="2" t="s">
        <v>0</v>
      </c>
      <c r="L1" s="2" t="s"/>
      <c r="M1" s="2" t="s"/>
    </row>
    <row customHeight="true" ht="7.5"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</row>
    <row customHeight="true" ht="18.75" outlineLevel="0" r="3">
      <c r="A3" s="3" t="s">
        <v>1</v>
      </c>
      <c r="B3" s="3" t="s"/>
      <c r="C3" s="3" t="s"/>
      <c r="D3" s="3" t="s"/>
      <c r="E3" s="3" t="s"/>
      <c r="F3" s="3" t="s"/>
      <c r="G3" s="3" t="s"/>
      <c r="H3" s="3" t="s"/>
      <c r="I3" s="3" t="s"/>
      <c r="J3" s="3" t="s"/>
      <c r="K3" s="3" t="s"/>
      <c r="L3" s="3" t="s"/>
      <c r="M3" s="3" t="s"/>
    </row>
    <row ht="15.75" outlineLevel="0" r="4">
      <c r="A4" s="4" t="n"/>
      <c r="B4" s="4" t="n"/>
      <c r="C4" s="4" t="n"/>
      <c r="D4" s="4" t="n"/>
      <c r="E4" s="4" t="n"/>
      <c r="F4" s="5" t="s">
        <v>2</v>
      </c>
      <c r="G4" s="5" t="s"/>
      <c r="H4" s="5" t="s"/>
      <c r="I4" s="5" t="s"/>
      <c r="J4" s="5" t="s"/>
      <c r="K4" s="5" t="s"/>
      <c r="L4" s="5" t="s"/>
      <c r="M4" s="5" t="s"/>
    </row>
    <row outlineLevel="0" r="5">
      <c r="A5" s="1" t="n"/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  <c r="M5" s="1" t="n"/>
    </row>
    <row customHeight="true" ht="17.25" outlineLevel="0" r="6">
      <c r="A6" s="6" t="s">
        <v>3</v>
      </c>
      <c r="B6" s="6" t="s"/>
      <c r="C6" s="6" t="s"/>
      <c r="D6" s="6" t="s"/>
      <c r="E6" s="6" t="s"/>
      <c r="F6" s="6" t="s"/>
      <c r="G6" s="6" t="s"/>
      <c r="H6" s="6" t="s"/>
      <c r="I6" s="6" t="s"/>
      <c r="J6" s="6" t="s"/>
      <c r="K6" s="6" t="s"/>
      <c r="L6" s="6" t="s"/>
      <c r="M6" s="6" t="s"/>
    </row>
    <row customHeight="true" ht="30" outlineLevel="0" r="7">
      <c r="A7" s="7" t="s">
        <v>4</v>
      </c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</row>
    <row customHeight="true" ht="10.5" outlineLevel="0" r="8">
      <c r="A8" s="1" t="n"/>
      <c r="B8" s="1" t="n"/>
      <c r="C8" s="1" t="n"/>
      <c r="D8" s="1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</row>
    <row customHeight="true" ht="8.25" outlineLevel="0" r="9">
      <c r="A9" s="1" t="n"/>
      <c r="B9" s="1" t="n"/>
      <c r="C9" s="1" t="n"/>
      <c r="D9" s="1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</row>
    <row customHeight="true" ht="8.25" outlineLevel="0" r="10">
      <c r="A10" s="1" t="n"/>
      <c r="B10" s="1" t="n"/>
      <c r="C10" s="1" t="n"/>
      <c r="D10" s="1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</row>
    <row customHeight="true" hidden="false" ht="40.6071472167969" outlineLevel="0" r="11">
      <c r="A11" s="8" t="s">
        <v>5</v>
      </c>
      <c r="B11" s="8" t="s">
        <v>6</v>
      </c>
      <c r="C11" s="9" t="s"/>
      <c r="D11" s="10" t="s"/>
      <c r="E11" s="11" t="s">
        <v>7</v>
      </c>
      <c r="F11" s="8" t="s">
        <v>8</v>
      </c>
      <c r="G11" s="12" t="s"/>
      <c r="H11" s="13" t="s"/>
      <c r="I11" s="8" t="s">
        <v>9</v>
      </c>
      <c r="J11" s="13" t="s"/>
      <c r="K11" s="8" t="s">
        <v>10</v>
      </c>
      <c r="L11" s="12" t="s"/>
      <c r="M11" s="13" t="s"/>
      <c r="N11" s="0" t="n"/>
      <c r="O11" s="14" t="n"/>
      <c r="P11" s="14" t="s"/>
      <c r="Q11" s="14" t="s"/>
    </row>
    <row customHeight="true" hidden="false" ht="84.642822265625" outlineLevel="0" r="12">
      <c r="A12" s="15" t="s"/>
      <c r="B12" s="16" t="s"/>
      <c r="C12" s="17" t="s"/>
      <c r="D12" s="18" t="s"/>
      <c r="E12" s="19" t="s"/>
      <c r="F12" s="20" t="s">
        <v>11</v>
      </c>
      <c r="G12" s="20" t="s">
        <v>12</v>
      </c>
      <c r="H12" s="21" t="s"/>
      <c r="I12" s="20" t="s">
        <v>11</v>
      </c>
      <c r="J12" s="20" t="s">
        <v>12</v>
      </c>
      <c r="K12" s="20" t="s">
        <v>11</v>
      </c>
      <c r="L12" s="20" t="s">
        <v>12</v>
      </c>
      <c r="M12" s="21" t="s"/>
      <c r="N12" s="22" t="n"/>
      <c r="O12" s="22" t="n"/>
      <c r="P12" s="22" t="n"/>
      <c r="Q12" s="22" t="s"/>
    </row>
    <row customFormat="true" ht="12.75" outlineLevel="0" r="13" s="23">
      <c r="A13" s="24" t="n">
        <v>1</v>
      </c>
      <c r="B13" s="24" t="n">
        <v>2</v>
      </c>
      <c r="C13" s="25" t="s"/>
      <c r="D13" s="26" t="s"/>
      <c r="E13" s="24" t="n">
        <v>3</v>
      </c>
      <c r="F13" s="24" t="n">
        <v>4</v>
      </c>
      <c r="G13" s="24" t="n">
        <v>5</v>
      </c>
      <c r="H13" s="26" t="s"/>
      <c r="I13" s="24" t="n">
        <v>6</v>
      </c>
      <c r="J13" s="24" t="n">
        <v>7</v>
      </c>
      <c r="K13" s="24" t="n">
        <v>8</v>
      </c>
      <c r="L13" s="24" t="n">
        <v>9</v>
      </c>
      <c r="M13" s="26" t="s"/>
      <c r="N13" s="23" t="n"/>
      <c r="O13" s="27" t="n"/>
      <c r="P13" s="27" t="n"/>
      <c r="Q13" s="27" t="s"/>
    </row>
    <row ht="15" outlineLevel="0" r="14">
      <c r="A14" s="28" t="s">
        <v>13</v>
      </c>
      <c r="B14" s="29" t="s">
        <v>14</v>
      </c>
      <c r="C14" s="30" t="s"/>
      <c r="D14" s="31" t="s"/>
      <c r="E14" s="32" t="n">
        <v>923.33</v>
      </c>
      <c r="F14" s="33" t="n">
        <f aca="false" ca="false" dt2D="false" dtr="false" t="normal">I14+K14</f>
        <v>923.279</v>
      </c>
      <c r="G14" s="34" t="n">
        <f aca="false" ca="false" dt2D="false" dtr="false" t="normal">F14*100/E14</f>
        <v>99.99447651435564</v>
      </c>
      <c r="H14" s="35" t="s"/>
      <c r="I14" s="36" t="n">
        <f aca="false" ca="false" dt2D="false" dtr="false" t="normal">376.832+7.131</f>
        <v>383.96299999999997</v>
      </c>
      <c r="J14" s="37" t="n">
        <f aca="false" ca="false" dt2D="false" dtr="false" t="normal">I14*100/E14</f>
        <v>41.58459055808865</v>
      </c>
      <c r="K14" s="38" t="n">
        <v>539.316</v>
      </c>
      <c r="L14" s="37" t="n">
        <f aca="false" ca="false" dt2D="false" dtr="false" t="normal">K14*100/E14</f>
        <v>58.409885956267</v>
      </c>
      <c r="M14" s="39" t="s"/>
      <c r="N14" s="0" t="n"/>
      <c r="O14" s="40" t="n"/>
      <c r="P14" s="41" t="n"/>
      <c r="Q14" s="41" t="s"/>
    </row>
    <row ht="15" outlineLevel="0" r="15">
      <c r="A15" s="28" t="s">
        <v>15</v>
      </c>
      <c r="B15" s="29" t="s">
        <v>16</v>
      </c>
      <c r="C15" s="30" t="s"/>
      <c r="D15" s="31" t="s"/>
      <c r="E15" s="32" t="n">
        <v>776.05</v>
      </c>
      <c r="F15" s="33" t="n">
        <f aca="false" ca="false" dt2D="false" dtr="false" t="normal">I15+K15</f>
        <v>746.714</v>
      </c>
      <c r="G15" s="34" t="n">
        <f aca="false" ca="false" dt2D="false" dtr="false" t="normal">F15*100/E15</f>
        <v>96.21983119644355</v>
      </c>
      <c r="H15" s="35" t="s"/>
      <c r="I15" s="36" t="n">
        <f aca="false" ca="false" dt2D="false" dtr="false" t="normal">358.716+2.511</f>
        <v>361.22700000000003</v>
      </c>
      <c r="J15" s="37" t="n">
        <f aca="false" ca="false" dt2D="false" dtr="false" t="normal">I15*100/E15</f>
        <v>46.546871979898214</v>
      </c>
      <c r="K15" s="38" t="n">
        <v>385.487</v>
      </c>
      <c r="L15" s="37" t="n">
        <f aca="false" ca="false" dt2D="false" dtr="false" t="normal">K15*100/E15</f>
        <v>49.67295921654534</v>
      </c>
      <c r="M15" s="39" t="s"/>
      <c r="N15" s="0" t="n"/>
      <c r="O15" s="40" t="n"/>
      <c r="P15" s="41" t="n"/>
      <c r="Q15" s="41" t="s"/>
    </row>
    <row ht="15" outlineLevel="0" r="16">
      <c r="A16" s="28" t="s">
        <v>17</v>
      </c>
      <c r="B16" s="29" t="s">
        <v>18</v>
      </c>
      <c r="C16" s="30" t="s"/>
      <c r="D16" s="31" t="s"/>
      <c r="E16" s="32" t="n">
        <v>595.808</v>
      </c>
      <c r="F16" s="33" t="n">
        <f aca="false" ca="false" dt2D="false" dtr="false" t="normal">I16+K16</f>
        <v>595.808</v>
      </c>
      <c r="G16" s="34" t="n">
        <f aca="false" ca="false" dt2D="false" dtr="false" t="normal">F16*100/E16</f>
        <v>100</v>
      </c>
      <c r="H16" s="35" t="s"/>
      <c r="I16" s="36" t="n">
        <v>383.958</v>
      </c>
      <c r="J16" s="37" t="n">
        <f aca="false" ca="false" dt2D="false" dtr="false" t="normal">I16*100/E16</f>
        <v>64.44324346098072</v>
      </c>
      <c r="K16" s="36" t="n">
        <v>211.85</v>
      </c>
      <c r="L16" s="37" t="n">
        <f aca="false" ca="false" dt2D="false" dtr="false" t="normal">K16*100/E16</f>
        <v>35.55675653901928</v>
      </c>
      <c r="M16" s="39" t="s"/>
      <c r="N16" s="0" t="n"/>
      <c r="O16" s="40" t="n"/>
      <c r="P16" s="41" t="n"/>
      <c r="Q16" s="41" t="s"/>
    </row>
    <row ht="15" outlineLevel="0" r="17">
      <c r="A17" s="28" t="s">
        <v>19</v>
      </c>
      <c r="B17" s="29" t="s">
        <v>20</v>
      </c>
      <c r="C17" s="30" t="s"/>
      <c r="D17" s="31" t="s"/>
      <c r="E17" s="32" t="n">
        <v>355.891</v>
      </c>
      <c r="F17" s="33" t="n">
        <f aca="false" ca="false" dt2D="false" dtr="false" t="normal">I17+K17</f>
        <v>355.61699999999996</v>
      </c>
      <c r="G17" s="34" t="n">
        <f aca="false" ca="false" dt2D="false" dtr="false" t="normal">F17*100/E17</f>
        <v>99.92301013512562</v>
      </c>
      <c r="H17" s="35" t="s"/>
      <c r="I17" s="36" t="n">
        <f aca="false" ca="false" dt2D="false" dtr="false" t="normal">180.864+0.79</f>
        <v>181.654</v>
      </c>
      <c r="J17" s="37" t="n">
        <f aca="false" ca="false" dt2D="false" dtr="false" t="normal">I17*100/E17</f>
        <v>51.042032532432685</v>
      </c>
      <c r="K17" s="38" t="n">
        <v>173.963</v>
      </c>
      <c r="L17" s="37" t="n">
        <f aca="false" ca="false" dt2D="false" dtr="false" t="normal">K17*100/E17</f>
        <v>48.88097760269295</v>
      </c>
      <c r="M17" s="39" t="s"/>
      <c r="N17" s="0" t="n"/>
      <c r="O17" s="40" t="n"/>
      <c r="P17" s="41" t="n"/>
      <c r="Q17" s="41" t="s"/>
    </row>
    <row ht="15" outlineLevel="0" r="18">
      <c r="A18" s="28" t="s">
        <v>21</v>
      </c>
      <c r="B18" s="29" t="s">
        <v>22</v>
      </c>
      <c r="C18" s="30" t="s"/>
      <c r="D18" s="31" t="s"/>
      <c r="E18" s="32" t="n">
        <v>773.288</v>
      </c>
      <c r="F18" s="42" t="n">
        <f aca="false" ca="false" dt2D="false" dtr="false" t="normal">I18+K18</f>
        <v>768.018</v>
      </c>
      <c r="G18" s="37" t="n">
        <f aca="false" ca="false" dt2D="false" dtr="false" t="normal">F18*100/E18</f>
        <v>99.31849453243811</v>
      </c>
      <c r="H18" s="39" t="s"/>
      <c r="I18" s="38" t="n">
        <v>346.1536</v>
      </c>
      <c r="J18" s="37" t="n">
        <f aca="false" ca="false" dt2D="false" dtr="false" t="normal">I18*100/E18</f>
        <v>44.76386546797571</v>
      </c>
      <c r="K18" s="38" t="n">
        <v>421.8644</v>
      </c>
      <c r="L18" s="37" t="n">
        <f aca="false" ca="false" dt2D="false" dtr="false" t="normal">K18*100/E18</f>
        <v>54.554629064462404</v>
      </c>
      <c r="M18" s="39" t="s"/>
      <c r="N18" s="0" t="n"/>
      <c r="O18" s="40" t="n"/>
      <c r="P18" s="41" t="n"/>
      <c r="Q18" s="41" t="s"/>
    </row>
    <row ht="15" outlineLevel="0" r="19">
      <c r="A19" s="28" t="s">
        <v>23</v>
      </c>
      <c r="B19" s="29" t="s">
        <v>24</v>
      </c>
      <c r="C19" s="30" t="s"/>
      <c r="D19" s="31" t="s"/>
      <c r="E19" s="32" t="n">
        <v>425.547</v>
      </c>
      <c r="F19" s="42" t="n">
        <f aca="false" ca="false" dt2D="false" dtr="false" t="normal">I19+K19</f>
        <v>425.54699999999997</v>
      </c>
      <c r="G19" s="37" t="n">
        <f aca="false" ca="false" dt2D="false" dtr="false" t="normal">F19*100/E19</f>
        <v>99.99999999999999</v>
      </c>
      <c r="H19" s="39" t="s"/>
      <c r="I19" s="38" t="n">
        <f aca="false" ca="false" dt2D="false" dtr="false" t="normal">88.662+0.379</f>
        <v>89.04100000000001</v>
      </c>
      <c r="J19" s="37" t="n">
        <f aca="false" ca="false" dt2D="false" dtr="false" t="normal">I19*100/E19</f>
        <v>20.92389324798436</v>
      </c>
      <c r="K19" s="38" t="n">
        <v>336.506</v>
      </c>
      <c r="L19" s="37" t="n">
        <f aca="false" ca="false" dt2D="false" dtr="false" t="normal">K19*100/E19</f>
        <v>79.07610675201563</v>
      </c>
      <c r="M19" s="39" t="s"/>
      <c r="N19" s="0" t="n"/>
      <c r="O19" s="40" t="n"/>
      <c r="P19" s="41" t="n"/>
      <c r="Q19" s="41" t="s"/>
    </row>
    <row ht="15" outlineLevel="0" r="20">
      <c r="A20" s="28" t="s">
        <v>25</v>
      </c>
      <c r="B20" s="29" t="s">
        <v>26</v>
      </c>
      <c r="C20" s="30" t="s"/>
      <c r="D20" s="31" t="s"/>
      <c r="E20" s="32" t="n">
        <v>584.337</v>
      </c>
      <c r="F20" s="42" t="n">
        <f aca="false" ca="false" dt2D="false" dtr="false" t="normal">I20+K20</f>
        <v>584.337</v>
      </c>
      <c r="G20" s="37" t="n">
        <f aca="false" ca="false" dt2D="false" dtr="false" t="normal">F20*100/E20</f>
        <v>100</v>
      </c>
      <c r="H20" s="39" t="s"/>
      <c r="I20" s="38" t="n">
        <v>395.4835</v>
      </c>
      <c r="J20" s="37" t="n">
        <f aca="false" ca="false" dt2D="false" dtr="false" t="normal">I20*100/E20</f>
        <v>67.68072191218424</v>
      </c>
      <c r="K20" s="38" t="n">
        <v>188.8535</v>
      </c>
      <c r="L20" s="37" t="n">
        <f aca="false" ca="false" dt2D="false" dtr="false" t="normal">K20*100/E20</f>
        <v>32.31927808781576</v>
      </c>
      <c r="M20" s="39" t="s"/>
      <c r="N20" s="0" t="n"/>
      <c r="O20" s="40" t="n"/>
      <c r="P20" s="41" t="n"/>
      <c r="Q20" s="41" t="s"/>
    </row>
    <row ht="15" outlineLevel="0" r="21">
      <c r="A21" s="28" t="s">
        <v>27</v>
      </c>
      <c r="B21" s="29" t="s">
        <v>28</v>
      </c>
      <c r="C21" s="30" t="s"/>
      <c r="D21" s="31" t="s"/>
      <c r="E21" s="32" t="n">
        <v>492.226</v>
      </c>
      <c r="F21" s="42" t="n">
        <f aca="false" ca="false" dt2D="false" dtr="false" t="normal">I21+K21</f>
        <v>488.469</v>
      </c>
      <c r="G21" s="37" t="n">
        <f aca="false" ca="false" dt2D="false" dtr="false" t="normal">F21*100/E21</f>
        <v>99.23673272033578</v>
      </c>
      <c r="H21" s="39" t="s"/>
      <c r="I21" s="38" t="n">
        <f aca="false" ca="false" dt2D="false" dtr="false" t="normal">186.641+62.738</f>
        <v>249.379</v>
      </c>
      <c r="J21" s="37" t="n">
        <f aca="false" ca="false" dt2D="false" dtr="false" t="normal">I21*100/E21</f>
        <v>50.6635163522447</v>
      </c>
      <c r="K21" s="38" t="n">
        <v>239.09</v>
      </c>
      <c r="L21" s="37" t="n">
        <f aca="false" ca="false" dt2D="false" dtr="false" t="normal">K21*100/E21</f>
        <v>48.57321636809108</v>
      </c>
      <c r="M21" s="39" t="s"/>
      <c r="N21" s="0" t="n"/>
      <c r="O21" s="40" t="n"/>
      <c r="P21" s="41" t="n"/>
      <c r="Q21" s="41" t="s"/>
    </row>
    <row customFormat="true" ht="15" outlineLevel="0" r="22" s="43">
      <c r="A22" s="28" t="s">
        <v>29</v>
      </c>
      <c r="B22" s="29" t="s">
        <v>30</v>
      </c>
      <c r="C22" s="30" t="s"/>
      <c r="D22" s="31" t="s"/>
      <c r="E22" s="32" t="n">
        <v>1439.196</v>
      </c>
      <c r="F22" s="42" t="n">
        <f aca="false" ca="false" dt2D="false" dtr="false" t="normal">I22+K22</f>
        <v>1386.719</v>
      </c>
      <c r="G22" s="37" t="n">
        <f aca="false" ca="false" dt2D="false" dtr="false" t="normal">F22*100/E22</f>
        <v>96.35372805371888</v>
      </c>
      <c r="H22" s="39" t="s"/>
      <c r="I22" s="38" t="n">
        <v>862.6092</v>
      </c>
      <c r="J22" s="37" t="n">
        <f aca="false" ca="false" dt2D="false" dtr="false" t="normal">I22*100/E22</f>
        <v>59.93688142546255</v>
      </c>
      <c r="K22" s="38" t="n">
        <v>524.1098</v>
      </c>
      <c r="L22" s="37" t="n">
        <f aca="false" ca="false" dt2D="false" dtr="false" t="normal">K22*100/E22</f>
        <v>36.41684662825633</v>
      </c>
      <c r="M22" s="39" t="s"/>
      <c r="N22" s="0" t="n"/>
      <c r="O22" s="40" t="n"/>
      <c r="P22" s="41" t="n"/>
      <c r="Q22" s="41" t="s"/>
    </row>
    <row customFormat="true" ht="15" outlineLevel="0" r="23" s="43">
      <c r="A23" s="28" t="s">
        <v>31</v>
      </c>
      <c r="B23" s="29" t="s">
        <v>32</v>
      </c>
      <c r="C23" s="30" t="s"/>
      <c r="D23" s="31" t="s"/>
      <c r="E23" s="32" t="n">
        <v>502.57</v>
      </c>
      <c r="F23" s="42" t="n">
        <f aca="false" ca="false" dt2D="false" dtr="false" t="normal">I23+K23</f>
        <v>500.458</v>
      </c>
      <c r="G23" s="37" t="n">
        <f aca="false" ca="false" dt2D="false" dtr="false" t="normal">F23*100/E23</f>
        <v>99.57976003342819</v>
      </c>
      <c r="H23" s="39" t="s"/>
      <c r="I23" s="38" t="n">
        <f aca="false" ca="false" dt2D="false" dtr="false" t="normal">106.227+4.169</f>
        <v>110.396</v>
      </c>
      <c r="J23" s="37" t="n">
        <f aca="false" ca="false" dt2D="false" dtr="false" t="normal">I23*100/E23</f>
        <v>21.96629325268122</v>
      </c>
      <c r="K23" s="38" t="n">
        <f aca="false" ca="false" dt2D="false" dtr="false" t="normal">388.308+1.754</f>
        <v>390.062</v>
      </c>
      <c r="L23" s="37" t="n">
        <f aca="false" ca="false" dt2D="false" dtr="false" t="normal">K23*100/E23</f>
        <v>77.61346678074698</v>
      </c>
      <c r="M23" s="39" t="s"/>
      <c r="N23" s="0" t="n"/>
      <c r="O23" s="40" t="n"/>
      <c r="P23" s="41" t="n"/>
      <c r="Q23" s="41" t="s"/>
    </row>
    <row ht="15" outlineLevel="0" r="24">
      <c r="A24" s="28" t="s">
        <v>33</v>
      </c>
      <c r="B24" s="29" t="s">
        <v>34</v>
      </c>
      <c r="C24" s="30" t="s"/>
      <c r="D24" s="31" t="s"/>
      <c r="E24" s="32" t="n">
        <v>326.262</v>
      </c>
      <c r="F24" s="42" t="n">
        <f aca="false" ca="false" dt2D="false" dtr="false" t="normal">I24+K24</f>
        <v>326.262</v>
      </c>
      <c r="G24" s="37" t="n">
        <f aca="false" ca="false" dt2D="false" dtr="false" t="normal">F24*100/E24</f>
        <v>100</v>
      </c>
      <c r="H24" s="39" t="s"/>
      <c r="I24" s="38" t="n">
        <v>133.504</v>
      </c>
      <c r="J24" s="37" t="n">
        <f aca="false" ca="false" dt2D="false" dtr="false" t="normal">I24*100/E24</f>
        <v>40.919261207250614</v>
      </c>
      <c r="K24" s="38" t="n">
        <v>192.758</v>
      </c>
      <c r="L24" s="37" t="n">
        <f aca="false" ca="false" dt2D="false" dtr="false" t="normal">K24*100/E24</f>
        <v>59.080738792749386</v>
      </c>
      <c r="M24" s="39" t="s"/>
      <c r="N24" s="0" t="n"/>
      <c r="O24" s="40" t="n"/>
      <c r="P24" s="41" t="n"/>
      <c r="Q24" s="41" t="s"/>
    </row>
    <row ht="15" outlineLevel="0" r="25">
      <c r="A25" s="28" t="s">
        <v>35</v>
      </c>
      <c r="B25" s="29" t="s">
        <v>36</v>
      </c>
      <c r="C25" s="30" t="s"/>
      <c r="D25" s="31" t="s"/>
      <c r="E25" s="32" t="n">
        <v>571.782</v>
      </c>
      <c r="F25" s="42" t="n">
        <f aca="false" ca="false" dt2D="false" dtr="false" t="normal">I25+K25</f>
        <v>405.382</v>
      </c>
      <c r="G25" s="37" t="n">
        <f aca="false" ca="false" dt2D="false" dtr="false" t="normal">F25*100/E25</f>
        <v>70.89799958725527</v>
      </c>
      <c r="H25" s="39" t="s"/>
      <c r="I25" s="38" t="n">
        <f aca="false" ca="false" dt2D="false" dtr="false" t="normal">166.416+1.377</f>
        <v>167.793</v>
      </c>
      <c r="J25" s="37" t="n">
        <f aca="false" ca="false" dt2D="false" dtr="false" t="normal">I25*100/E25</f>
        <v>29.345624731103808</v>
      </c>
      <c r="K25" s="38" t="n">
        <v>237.589</v>
      </c>
      <c r="L25" s="37" t="n">
        <f aca="false" ca="false" dt2D="false" dtr="false" t="normal">K25*100/E25</f>
        <v>41.55237485615147</v>
      </c>
      <c r="M25" s="39" t="s"/>
      <c r="N25" s="0" t="n"/>
      <c r="O25" s="40" t="n"/>
      <c r="P25" s="41" t="n"/>
      <c r="Q25" s="41" t="s"/>
    </row>
    <row ht="15" outlineLevel="0" r="26">
      <c r="A26" s="28" t="s">
        <v>37</v>
      </c>
      <c r="B26" s="29" t="s">
        <v>38</v>
      </c>
      <c r="C26" s="30" t="s"/>
      <c r="D26" s="31" t="s"/>
      <c r="E26" s="32" t="n">
        <v>706.119</v>
      </c>
      <c r="F26" s="42" t="n">
        <f aca="false" ca="false" dt2D="false" dtr="false" t="normal">I26+K26</f>
        <v>705.087</v>
      </c>
      <c r="G26" s="37" t="n">
        <f aca="false" ca="false" dt2D="false" dtr="false" t="normal">F26*100/E26</f>
        <v>99.8538489971237</v>
      </c>
      <c r="H26" s="39" t="s"/>
      <c r="I26" s="38" t="n">
        <f aca="false" ca="false" dt2D="false" dtr="false" t="normal">349.327+3.16</f>
        <v>352.487</v>
      </c>
      <c r="J26" s="37" t="n">
        <f aca="false" ca="false" dt2D="false" dtr="false" t="normal">I26*100/E26</f>
        <v>49.91892301439276</v>
      </c>
      <c r="K26" s="38" t="n">
        <v>352.6</v>
      </c>
      <c r="L26" s="37" t="s">
        <v>39</v>
      </c>
      <c r="M26" s="39" t="s"/>
      <c r="N26" s="0" t="n"/>
      <c r="O26" s="40" t="n"/>
      <c r="P26" s="41" t="n"/>
      <c r="Q26" s="41" t="s"/>
    </row>
    <row ht="15" outlineLevel="0" r="27">
      <c r="A27" s="28" t="s">
        <v>40</v>
      </c>
      <c r="B27" s="29" t="s">
        <v>41</v>
      </c>
      <c r="C27" s="30" t="s"/>
      <c r="D27" s="31" t="s"/>
      <c r="E27" s="32" t="n">
        <v>362.41</v>
      </c>
      <c r="F27" s="42" t="n">
        <f aca="false" ca="false" dt2D="false" dtr="false" t="normal">I27+K27</f>
        <v>362.40999999999997</v>
      </c>
      <c r="G27" s="37" t="n">
        <f aca="false" ca="false" dt2D="false" dtr="false" t="normal">F27*100/E27</f>
        <v>100</v>
      </c>
      <c r="H27" s="39" t="s"/>
      <c r="I27" s="38" t="n">
        <f aca="false" ca="false" dt2D="false" dtr="false" t="normal">174.18255+3.133</f>
        <v>177.31555</v>
      </c>
      <c r="J27" s="37" t="n">
        <f aca="false" ca="false" dt2D="false" dtr="false" t="normal">I27*100/E27</f>
        <v>48.92678182169366</v>
      </c>
      <c r="K27" s="38" t="n">
        <v>185.09445</v>
      </c>
      <c r="L27" s="37" t="n">
        <f aca="false" ca="false" dt2D="false" dtr="false" t="normal">K27*100/E27</f>
        <v>51.073218178306334</v>
      </c>
      <c r="M27" s="39" t="s"/>
      <c r="N27" s="0" t="n"/>
      <c r="O27" s="40" t="n"/>
      <c r="P27" s="41" t="n"/>
      <c r="Q27" s="41" t="s"/>
    </row>
    <row ht="15" outlineLevel="0" r="28">
      <c r="A28" s="28" t="s">
        <v>42</v>
      </c>
      <c r="B28" s="29" t="s">
        <v>43</v>
      </c>
      <c r="C28" s="30" t="s"/>
      <c r="D28" s="31" t="s"/>
      <c r="E28" s="32" t="n">
        <v>747.671</v>
      </c>
      <c r="F28" s="42" t="n">
        <f aca="false" ca="false" dt2D="false" dtr="false" t="normal">I28+K28</f>
        <v>746.0550000000001</v>
      </c>
      <c r="G28" s="37" t="n">
        <f aca="false" ca="false" dt2D="false" dtr="false" t="normal">F28*100/E28</f>
        <v>99.78386215327329</v>
      </c>
      <c r="H28" s="39" t="s"/>
      <c r="I28" s="38" t="n">
        <f aca="false" ca="false" dt2D="false" dtr="false" t="normal">457.467+3.963</f>
        <v>461.43</v>
      </c>
      <c r="J28" s="37" t="n">
        <f aca="false" ca="false" dt2D="false" dtr="false" t="normal">I28*100/E28</f>
        <v>61.7156476578602</v>
      </c>
      <c r="K28" s="38" t="n">
        <v>284.625</v>
      </c>
      <c r="L28" s="37" t="n">
        <f aca="false" ca="false" dt2D="false" dtr="false" t="normal">K28*100/E28</f>
        <v>38.06821449541309</v>
      </c>
      <c r="M28" s="39" t="s"/>
      <c r="N28" s="0" t="n"/>
      <c r="O28" s="40" t="n"/>
      <c r="P28" s="41" t="n"/>
      <c r="Q28" s="41" t="s"/>
    </row>
    <row ht="15" outlineLevel="0" r="29">
      <c r="A29" s="28" t="s">
        <v>44</v>
      </c>
      <c r="B29" s="29" t="s">
        <v>45</v>
      </c>
      <c r="C29" s="30" t="s"/>
      <c r="D29" s="31" t="s"/>
      <c r="E29" s="32" t="n">
        <v>516.742</v>
      </c>
      <c r="F29" s="42" t="n">
        <f aca="false" ca="false" dt2D="false" dtr="false" t="normal">I29+K29</f>
        <v>516.742</v>
      </c>
      <c r="G29" s="37" t="n">
        <f aca="false" ca="false" dt2D="false" dtr="false" t="normal">F29*100/E29</f>
        <v>100</v>
      </c>
      <c r="H29" s="39" t="s"/>
      <c r="I29" s="38" t="n">
        <f aca="false" ca="false" dt2D="false" dtr="false" t="normal">375.543+0.66</f>
        <v>376.20300000000003</v>
      </c>
      <c r="J29" s="37" t="n">
        <f aca="false" ca="false" dt2D="false" dtr="false" t="normal">I29*100/E29</f>
        <v>72.8028687430091</v>
      </c>
      <c r="K29" s="38" t="n">
        <v>140.539</v>
      </c>
      <c r="L29" s="37" t="n">
        <f aca="false" ca="false" dt2D="false" dtr="false" t="normal">K29*100/E29</f>
        <v>27.197131256990914</v>
      </c>
      <c r="M29" s="39" t="s"/>
      <c r="N29" s="0" t="n"/>
      <c r="O29" s="40" t="n"/>
      <c r="P29" s="41" t="n"/>
      <c r="Q29" s="41" t="s"/>
    </row>
    <row ht="15" outlineLevel="0" r="30">
      <c r="A30" s="28" t="s">
        <v>46</v>
      </c>
      <c r="B30" s="29" t="s">
        <v>47</v>
      </c>
      <c r="C30" s="30" t="s"/>
      <c r="D30" s="31" t="s"/>
      <c r="E30" s="32" t="n">
        <v>413.906</v>
      </c>
      <c r="F30" s="42" t="n">
        <f aca="false" ca="false" dt2D="false" dtr="false" t="normal">I30+K30</f>
        <v>412.54305</v>
      </c>
      <c r="G30" s="37" t="n">
        <f aca="false" ca="false" dt2D="false" dtr="false" t="normal">F30*100/E30</f>
        <v>99.67071025788464</v>
      </c>
      <c r="H30" s="39" t="s"/>
      <c r="I30" s="38" t="n">
        <f aca="false" ca="false" dt2D="false" dtr="false" t="normal">130.4918+12.87</f>
        <v>143.36180000000002</v>
      </c>
      <c r="J30" s="37" t="n">
        <f aca="false" ca="false" dt2D="false" dtr="false" t="normal">I30*100/E30</f>
        <v>34.63631839113229</v>
      </c>
      <c r="K30" s="38" t="n">
        <v>269.18125</v>
      </c>
      <c r="L30" s="37" t="n">
        <f aca="false" ca="false" dt2D="false" dtr="false" t="normal">K30*100/E30</f>
        <v>65.03439186675234</v>
      </c>
      <c r="M30" s="39" t="s"/>
      <c r="N30" s="0" t="n"/>
      <c r="O30" s="40" t="n"/>
      <c r="P30" s="41" t="n"/>
      <c r="Q30" s="41" t="s"/>
    </row>
    <row customFormat="true" ht="15" outlineLevel="0" r="31" s="43">
      <c r="A31" s="28" t="s">
        <v>48</v>
      </c>
      <c r="B31" s="29" t="s">
        <v>49</v>
      </c>
      <c r="C31" s="30" t="s"/>
      <c r="D31" s="31" t="s"/>
      <c r="E31" s="32" t="n">
        <v>394.998</v>
      </c>
      <c r="F31" s="42" t="n">
        <f aca="false" ca="false" dt2D="false" dtr="false" t="normal">I31+K31</f>
        <v>381.38800000000003</v>
      </c>
      <c r="G31" s="37" t="n">
        <f aca="false" ca="false" dt2D="false" dtr="false" t="normal">F31*100/E31</f>
        <v>96.55441293373639</v>
      </c>
      <c r="H31" s="39" t="s"/>
      <c r="I31" s="38" t="n">
        <v>227.08</v>
      </c>
      <c r="J31" s="37" t="n">
        <f aca="false" ca="false" dt2D="false" dtr="false" t="normal">I31*100/E31</f>
        <v>57.48889867796799</v>
      </c>
      <c r="K31" s="38" t="n">
        <f aca="false" ca="false" dt2D="false" dtr="false" t="normal">130.398+23.91</f>
        <v>154.308</v>
      </c>
      <c r="L31" s="37" t="n">
        <f aca="false" ca="false" dt2D="false" dtr="false" t="normal">K31*100/E31</f>
        <v>39.065514255768385</v>
      </c>
      <c r="M31" s="39" t="s"/>
      <c r="N31" s="0" t="n"/>
      <c r="O31" s="40" t="n"/>
      <c r="P31" s="41" t="n"/>
      <c r="Q31" s="41" t="s"/>
    </row>
    <row ht="15" outlineLevel="0" r="32">
      <c r="A32" s="28" t="s">
        <v>50</v>
      </c>
      <c r="B32" s="29" t="s">
        <v>51</v>
      </c>
      <c r="C32" s="30" t="s"/>
      <c r="D32" s="31" t="s"/>
      <c r="E32" s="32" t="n">
        <v>517.574</v>
      </c>
      <c r="F32" s="42" t="n">
        <f aca="false" ca="false" dt2D="false" dtr="false" t="normal">I32+K32</f>
        <v>517.394</v>
      </c>
      <c r="G32" s="37" t="n">
        <f aca="false" ca="false" dt2D="false" dtr="false" t="normal">F32*100/E32</f>
        <v>99.96522236433825</v>
      </c>
      <c r="H32" s="39" t="s"/>
      <c r="I32" s="38" t="n">
        <f aca="false" ca="false" dt2D="false" dtr="false" t="normal">379.856+1.228</f>
        <v>381.084</v>
      </c>
      <c r="J32" s="37" t="n">
        <f aca="false" ca="false" dt2D="false" dtr="false" t="normal">I32*100/E32</f>
        <v>73.6288917140351</v>
      </c>
      <c r="K32" s="38" t="n">
        <v>136.31</v>
      </c>
      <c r="L32" s="37" t="n">
        <f aca="false" ca="false" dt2D="false" dtr="false" t="normal">K32*100/E32</f>
        <v>26.336330650303147</v>
      </c>
      <c r="M32" s="39" t="s"/>
      <c r="N32" s="0" t="n"/>
      <c r="O32" s="40" t="n"/>
      <c r="P32" s="41" t="n"/>
      <c r="Q32" s="41" t="s"/>
    </row>
    <row ht="15" outlineLevel="0" r="33">
      <c r="A33" s="28" t="s">
        <v>52</v>
      </c>
      <c r="B33" s="29" t="s">
        <v>53</v>
      </c>
      <c r="C33" s="30" t="s"/>
      <c r="D33" s="31" t="s"/>
      <c r="E33" s="32" t="n">
        <v>819.598</v>
      </c>
      <c r="F33" s="42" t="n">
        <f aca="false" ca="false" dt2D="false" dtr="false" t="normal">I33+K33</f>
        <v>819.12</v>
      </c>
      <c r="G33" s="37" t="n">
        <f aca="false" ca="false" dt2D="false" dtr="false" t="normal">F33*100/E33</f>
        <v>99.94167872542393</v>
      </c>
      <c r="H33" s="39" t="s"/>
      <c r="I33" s="38" t="n">
        <f aca="false" ca="false" dt2D="false" dtr="false" t="normal">442.504+4.281-6.85</f>
        <v>439.935</v>
      </c>
      <c r="J33" s="37" t="n">
        <f aca="false" ca="false" dt2D="false" dtr="false" t="normal">I33*100/E33</f>
        <v>53.6769245410555</v>
      </c>
      <c r="K33" s="38" t="n">
        <f aca="false" ca="false" dt2D="false" dtr="false" t="normal">372.335+6.85</f>
        <v>379.185</v>
      </c>
      <c r="L33" s="37" t="n">
        <f aca="false" ca="false" dt2D="false" dtr="false" t="normal">K33*100/E33</f>
        <v>46.264754184368435</v>
      </c>
      <c r="M33" s="39" t="s"/>
      <c r="N33" s="0" t="n"/>
      <c r="O33" s="40" t="n"/>
      <c r="P33" s="41" t="n"/>
      <c r="Q33" s="41" t="s"/>
    </row>
    <row customFormat="true" ht="15" outlineLevel="0" r="34" s="43">
      <c r="A34" s="28" t="s">
        <v>54</v>
      </c>
      <c r="B34" s="29" t="s">
        <v>55</v>
      </c>
      <c r="C34" s="30" t="s"/>
      <c r="D34" s="31" t="s"/>
      <c r="E34" s="32" t="n">
        <v>258.339</v>
      </c>
      <c r="F34" s="42" t="n">
        <f aca="false" ca="false" dt2D="false" dtr="false" t="normal">I34+K34</f>
        <v>258.339</v>
      </c>
      <c r="G34" s="37" t="n">
        <f aca="false" ca="false" dt2D="false" dtr="false" t="normal">F34*100/E34</f>
        <v>100</v>
      </c>
      <c r="H34" s="39" t="s"/>
      <c r="I34" s="38" t="n">
        <f aca="false" ca="false" dt2D="false" dtr="false" t="normal">108.525+1.454</f>
        <v>109.979</v>
      </c>
      <c r="J34" s="37" t="n">
        <f aca="false" ca="false" dt2D="false" dtr="false" t="normal">I34*100/E34</f>
        <v>42.57158230077534</v>
      </c>
      <c r="K34" s="38" t="n">
        <v>148.36</v>
      </c>
      <c r="L34" s="37" t="n">
        <f aca="false" ca="false" dt2D="false" dtr="false" t="normal">K34*100/E34</f>
        <v>57.42841769922467</v>
      </c>
      <c r="M34" s="39" t="s"/>
      <c r="N34" s="0" t="n"/>
      <c r="O34" s="40" t="n"/>
      <c r="P34" s="41" t="n"/>
      <c r="Q34" s="41" t="s"/>
    </row>
    <row customFormat="true" ht="15" outlineLevel="0" r="35" s="43">
      <c r="A35" s="28" t="s">
        <v>56</v>
      </c>
      <c r="B35" s="29" t="s">
        <v>57</v>
      </c>
      <c r="C35" s="30" t="s"/>
      <c r="D35" s="31" t="s"/>
      <c r="E35" s="32" t="n">
        <v>355.859</v>
      </c>
      <c r="F35" s="42" t="n">
        <f aca="false" ca="false" dt2D="false" dtr="false" t="normal">I35+K35</f>
        <v>352.727</v>
      </c>
      <c r="G35" s="37" t="n">
        <f aca="false" ca="false" dt2D="false" dtr="false" t="normal">F35*100/E35</f>
        <v>99.11987613071469</v>
      </c>
      <c r="H35" s="39" t="s"/>
      <c r="I35" s="38" t="n">
        <f aca="false" ca="false" dt2D="false" dtr="false" t="normal">110.1224+7.011+6.807</f>
        <v>123.9404</v>
      </c>
      <c r="J35" s="37" t="n">
        <f aca="false" ca="false" dt2D="false" dtr="false" t="normal">I35*100/E35</f>
        <v>34.8285135404753</v>
      </c>
      <c r="K35" s="38" t="n">
        <v>228.7866</v>
      </c>
      <c r="L35" s="37" t="n">
        <f aca="false" ca="false" dt2D="false" dtr="false" t="normal">K35*100/E35</f>
        <v>64.2913625902394</v>
      </c>
      <c r="M35" s="39" t="s"/>
      <c r="N35" s="0" t="n"/>
      <c r="O35" s="40" t="n"/>
      <c r="P35" s="41" t="n"/>
      <c r="Q35" s="41" t="s"/>
    </row>
    <row customFormat="true" ht="15" outlineLevel="0" r="36" s="43">
      <c r="A36" s="28" t="s">
        <v>58</v>
      </c>
      <c r="B36" s="29" t="s">
        <v>59</v>
      </c>
      <c r="C36" s="30" t="s"/>
      <c r="D36" s="31" t="s"/>
      <c r="E36" s="32" t="n">
        <v>356.367</v>
      </c>
      <c r="F36" s="42" t="n">
        <f aca="false" ca="false" dt2D="false" dtr="false" t="normal">I36+K36</f>
        <v>337.267</v>
      </c>
      <c r="G36" s="37" t="n">
        <f aca="false" ca="false" dt2D="false" dtr="false" t="normal">F36*100/E36</f>
        <v>94.64035671091878</v>
      </c>
      <c r="H36" s="39" t="s"/>
      <c r="I36" s="38" t="n">
        <f aca="false" ca="false" dt2D="false" dtr="false" t="normal">186.842-4.471+4.905-46.8</f>
        <v>140.476</v>
      </c>
      <c r="J36" s="37" t="n">
        <f aca="false" ca="false" dt2D="false" dtr="false" t="normal">I36*100/E36</f>
        <v>39.41891364800893</v>
      </c>
      <c r="K36" s="38" t="n">
        <f aca="false" ca="false" dt2D="false" dtr="false" t="normal">149.991+46.8</f>
        <v>196.791</v>
      </c>
      <c r="L36" s="37" t="n">
        <f aca="false" ca="false" dt2D="false" dtr="false" t="normal">K36*100/E36</f>
        <v>55.221443062909856</v>
      </c>
      <c r="M36" s="39" t="s"/>
      <c r="N36" s="0" t="n"/>
      <c r="O36" s="40" t="n"/>
      <c r="P36" s="41" t="n"/>
      <c r="Q36" s="41" t="s"/>
    </row>
    <row ht="15" outlineLevel="0" r="37">
      <c r="A37" s="28" t="s">
        <v>60</v>
      </c>
      <c r="B37" s="29" t="s">
        <v>61</v>
      </c>
      <c r="C37" s="30" t="s"/>
      <c r="D37" s="31" t="s"/>
      <c r="E37" s="32" t="n">
        <v>241.019</v>
      </c>
      <c r="F37" s="42" t="n">
        <f aca="false" ca="false" dt2D="false" dtr="false" t="normal">I37+K37</f>
        <v>232.12</v>
      </c>
      <c r="G37" s="37" t="n">
        <f aca="false" ca="false" dt2D="false" dtr="false" t="normal">F37*100/E37</f>
        <v>96.30775996913106</v>
      </c>
      <c r="H37" s="39" t="s"/>
      <c r="I37" s="38" t="n">
        <f aca="false" ca="false" dt2D="false" dtr="false" t="normal">78.211+5.724</f>
        <v>83.935</v>
      </c>
      <c r="J37" s="37" t="n">
        <f aca="false" ca="false" dt2D="false" dtr="false" t="normal">I37*100/E37</f>
        <v>34.82505528609778</v>
      </c>
      <c r="K37" s="38" t="n">
        <v>148.185</v>
      </c>
      <c r="L37" s="37" t="n">
        <f aca="false" ca="false" dt2D="false" dtr="false" t="normal">K37*100/E37</f>
        <v>61.48270468303328</v>
      </c>
      <c r="M37" s="39" t="s"/>
      <c r="N37" s="0" t="n"/>
      <c r="O37" s="40" t="n"/>
      <c r="P37" s="41" t="n"/>
      <c r="Q37" s="41" t="s"/>
    </row>
    <row ht="15" outlineLevel="0" r="38">
      <c r="A38" s="28" t="s">
        <v>62</v>
      </c>
      <c r="B38" s="29" t="s">
        <v>63</v>
      </c>
      <c r="C38" s="30" t="s"/>
      <c r="D38" s="31" t="s"/>
      <c r="E38" s="32" t="n">
        <v>776.662</v>
      </c>
      <c r="F38" s="42" t="n">
        <f aca="false" ca="false" dt2D="false" dtr="false" t="normal">I38+K38</f>
        <v>701.59</v>
      </c>
      <c r="G38" s="37" t="n">
        <f aca="false" ca="false" dt2D="false" dtr="false" t="normal">F38*100/E38</f>
        <v>90.33401917436413</v>
      </c>
      <c r="H38" s="39" t="s"/>
      <c r="I38" s="38" t="n">
        <f aca="false" ca="false" dt2D="false" dtr="false" t="normal">186.8355-4.479+39.77+27.029</f>
        <v>249.1555</v>
      </c>
      <c r="J38" s="37" t="n">
        <f aca="false" ca="false" dt2D="false" dtr="false" t="normal">I38*100/E38</f>
        <v>32.08030005330504</v>
      </c>
      <c r="K38" s="36" t="n">
        <f aca="false" ca="false" dt2D="false" dtr="false" t="normal">479.4635-27.029</f>
        <v>452.4345</v>
      </c>
      <c r="L38" s="37" t="n">
        <f aca="false" ca="false" dt2D="false" dtr="false" t="normal">K38*100/E38</f>
        <v>58.2537191210591</v>
      </c>
      <c r="M38" s="39" t="s"/>
      <c r="N38" s="0" t="n"/>
      <c r="O38" s="40" t="n"/>
      <c r="P38" s="41" t="n"/>
      <c r="Q38" s="41" t="s"/>
    </row>
    <row ht="15" outlineLevel="0" r="39">
      <c r="A39" s="28" t="s">
        <v>64</v>
      </c>
      <c r="B39" s="29" t="s">
        <v>65</v>
      </c>
      <c r="C39" s="30" t="s"/>
      <c r="D39" s="31" t="s"/>
      <c r="E39" s="32" t="n">
        <v>252.851</v>
      </c>
      <c r="F39" s="42" t="n">
        <f aca="false" ca="false" dt2D="false" dtr="false" t="normal">I39+K39</f>
        <v>252.851</v>
      </c>
      <c r="G39" s="37" t="n">
        <f aca="false" ca="false" dt2D="false" dtr="false" t="normal">F39*100/E39</f>
        <v>100</v>
      </c>
      <c r="H39" s="39" t="s"/>
      <c r="I39" s="38" t="n">
        <f aca="false" ca="false" dt2D="false" dtr="false" t="normal">58.786+6.077</f>
        <v>64.863</v>
      </c>
      <c r="J39" s="37" t="n">
        <f aca="false" ca="false" dt2D="false" dtr="false" t="normal">I39*100/E39</f>
        <v>25.652657098449286</v>
      </c>
      <c r="K39" s="36" t="n">
        <v>187.988</v>
      </c>
      <c r="L39" s="37" t="n">
        <f aca="false" ca="false" dt2D="false" dtr="false" t="normal">K39*100/E39</f>
        <v>74.34734290155072</v>
      </c>
      <c r="M39" s="39" t="s"/>
      <c r="N39" s="0" t="n"/>
      <c r="O39" s="40" t="n"/>
      <c r="P39" s="41" t="n"/>
      <c r="Q39" s="41" t="s"/>
    </row>
    <row customFormat="true" customHeight="true" ht="23.25" outlineLevel="0" r="40" s="23">
      <c r="A40" s="44" t="s">
        <v>66</v>
      </c>
      <c r="B40" s="45" t="s"/>
      <c r="C40" s="45" t="s"/>
      <c r="D40" s="46" t="s"/>
      <c r="E40" s="47" t="n">
        <f aca="false" ca="false" dt2D="false" dtr="false" t="normal">SUM(E14:E39)</f>
        <v>14486.402000000002</v>
      </c>
      <c r="F40" s="48" t="n">
        <f aca="false" ca="false" dt2D="false" dtr="false" t="normal">SUM(F14:F39)</f>
        <v>14102.243050000003</v>
      </c>
      <c r="G40" s="34" t="n">
        <f aca="false" ca="false" dt2D="false" dtr="false" t="normal">F40*100/E40</f>
        <v>97.34814103598671</v>
      </c>
      <c r="H40" s="35" t="s"/>
      <c r="I40" s="49" t="n">
        <f aca="false" ca="false" dt2D="false" dtr="false" t="normal">SUM(I14:I39)</f>
        <v>6996.4065500000015</v>
      </c>
      <c r="J40" s="34" t="n">
        <f aca="false" ca="false" dt2D="false" dtr="false" t="normal">I40*100/E40</f>
        <v>48.29637165943621</v>
      </c>
      <c r="K40" s="50" t="n">
        <f aca="false" ca="false" dt2D="false" dtr="false" t="normal">SUM(K14:K39)</f>
        <v>7105.836500000001</v>
      </c>
      <c r="L40" s="34" t="n">
        <f aca="false" ca="false" dt2D="false" dtr="false" t="normal">K40*100/E40</f>
        <v>49.05176937655051</v>
      </c>
      <c r="M40" s="35" t="s"/>
      <c r="N40" s="23" t="n"/>
      <c r="O40" s="51" t="n"/>
      <c r="P40" s="52" t="n"/>
      <c r="Q40" s="52" t="s"/>
    </row>
    <row customFormat="true" customHeight="true" ht="8.25" outlineLevel="0" r="41" s="23">
      <c r="A41" s="53" t="n"/>
      <c r="B41" s="53" t="n"/>
      <c r="C41" s="53" t="n"/>
      <c r="D41" s="53" t="n"/>
      <c r="E41" s="54" t="n"/>
      <c r="F41" s="41" t="n"/>
      <c r="G41" s="41" t="n"/>
      <c r="H41" s="41" t="n"/>
      <c r="I41" s="55" t="n"/>
      <c r="J41" s="41" t="n"/>
      <c r="K41" s="55" t="n"/>
      <c r="L41" s="41" t="n"/>
      <c r="M41" s="41" t="n"/>
    </row>
    <row customFormat="true" customHeight="true" ht="16.5" outlineLevel="0" r="42" s="23">
      <c r="A42" s="56" t="s">
        <v>67</v>
      </c>
      <c r="B42" s="56" t="s"/>
      <c r="C42" s="56" t="s"/>
      <c r="D42" s="56" t="s"/>
      <c r="E42" s="56" t="s"/>
      <c r="F42" s="56" t="s"/>
      <c r="G42" s="56" t="s"/>
      <c r="H42" s="56" t="s"/>
      <c r="I42" s="56" t="s"/>
      <c r="J42" s="56" t="s"/>
      <c r="K42" s="56" t="s"/>
      <c r="L42" s="56" t="s"/>
      <c r="M42" s="56" t="s"/>
    </row>
    <row customFormat="true" customHeight="true" ht="15.75" outlineLevel="0" r="43" s="23">
      <c r="A43" s="53" t="s">
        <v>68</v>
      </c>
      <c r="B43" s="53" t="s"/>
      <c r="C43" s="53" t="s"/>
      <c r="D43" s="53" t="s"/>
      <c r="E43" s="53" t="s"/>
      <c r="F43" s="53" t="s"/>
      <c r="G43" s="53" t="s"/>
      <c r="H43" s="53" t="s"/>
      <c r="I43" s="53" t="s"/>
      <c r="J43" s="53" t="s"/>
      <c r="K43" s="53" t="s"/>
      <c r="L43" s="53" t="s"/>
      <c r="M43" s="53" t="s"/>
    </row>
    <row customHeight="true" ht="13.5" outlineLevel="0" r="44">
      <c r="A44" s="1" t="n"/>
      <c r="B44" s="57" t="n"/>
      <c r="C44" s="57" t="n"/>
      <c r="D44" s="57" t="n"/>
      <c r="E44" s="57" t="n"/>
      <c r="F44" s="57" t="n"/>
      <c r="G44" s="58" t="n"/>
      <c r="H44" s="58" t="n"/>
      <c r="I44" s="59" t="n"/>
      <c r="J44" s="60" t="n"/>
      <c r="K44" s="60" t="n"/>
      <c r="L44" s="60" t="n"/>
      <c r="M44" s="58" t="n"/>
    </row>
    <row customHeight="true" ht="15.75" outlineLevel="0" r="45">
      <c r="A45" s="57" t="n"/>
      <c r="B45" s="57" t="n"/>
      <c r="C45" s="57" t="n"/>
      <c r="D45" s="57" t="n"/>
      <c r="E45" s="57" t="n"/>
      <c r="F45" s="57" t="n"/>
      <c r="G45" s="58" t="n"/>
      <c r="H45" s="58" t="n"/>
      <c r="I45" s="59" t="n"/>
      <c r="J45" s="60" t="n"/>
      <c r="K45" s="60" t="n"/>
      <c r="L45" s="60" t="n"/>
      <c r="M45" s="58" t="n"/>
    </row>
    <row customHeight="true" ht="39" outlineLevel="0" r="46">
      <c r="A46" s="61" t="s">
        <v>69</v>
      </c>
      <c r="B46" s="57" t="n"/>
      <c r="C46" s="57" t="n"/>
      <c r="D46" s="57" t="n"/>
      <c r="E46" s="57" t="n"/>
      <c r="F46" s="57" t="n"/>
      <c r="G46" s="62" t="s">
        <v>70</v>
      </c>
      <c r="H46" s="62" t="s"/>
      <c r="I46" s="62" t="s"/>
      <c r="J46" s="62" t="s"/>
      <c r="K46" s="1" t="n"/>
      <c r="L46" s="63" t="s">
        <v>71</v>
      </c>
      <c r="M46" s="63" t="s"/>
    </row>
    <row ht="18.75" outlineLevel="0" r="47">
      <c r="A47" s="1" t="n"/>
      <c r="B47" s="58" t="n"/>
      <c r="C47" s="58" t="n"/>
      <c r="D47" s="58" t="n"/>
      <c r="E47" s="58" t="n"/>
      <c r="F47" s="64" t="n"/>
      <c r="G47" s="65" t="s">
        <v>72</v>
      </c>
      <c r="H47" s="65" t="s"/>
      <c r="I47" s="65" t="s"/>
      <c r="J47" s="65" t="s"/>
      <c r="K47" s="1" t="n"/>
      <c r="L47" s="65" t="s">
        <v>73</v>
      </c>
      <c r="M47" s="65" t="s"/>
    </row>
    <row customFormat="true" customHeight="true" ht="18.75" outlineLevel="0" r="48" s="66"/>
    <row customFormat="true" customHeight="true" ht="18.75" outlineLevel="0" r="49" s="66">
      <c r="C49" s="67" t="s">
        <v>74</v>
      </c>
      <c r="D49" s="67" t="s"/>
      <c r="E49" s="67" t="s"/>
      <c r="I49" s="68" t="s">
        <v>75</v>
      </c>
      <c r="L49" s="69" t="n"/>
      <c r="M49" s="70" t="n"/>
      <c r="N49" s="69" t="n"/>
    </row>
    <row customFormat="true" customHeight="true" ht="14.25" outlineLevel="0" r="50" s="66">
      <c r="C50" s="65" t="s">
        <v>76</v>
      </c>
      <c r="D50" s="65" t="s"/>
      <c r="E50" s="65" t="s"/>
      <c r="F50" s="1" t="n"/>
      <c r="G50" s="1" t="n"/>
      <c r="H50" s="1" t="n"/>
      <c r="I50" s="65" t="s">
        <v>77</v>
      </c>
      <c r="J50" s="1" t="n"/>
      <c r="K50" s="1" t="n"/>
      <c r="L50" s="1" t="n"/>
      <c r="M50" s="65" t="n"/>
    </row>
    <row customFormat="true" customHeight="true" ht="15.75" outlineLevel="0" r="51" s="66"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</row>
    <row customFormat="true" customHeight="true" ht="15.75" outlineLevel="0" r="52" s="66"/>
    <row customFormat="true" customHeight="true" ht="15.75" outlineLevel="0" r="53" s="66"/>
    <row customFormat="true" customHeight="true" ht="15.75" outlineLevel="0" r="54" s="66"/>
    <row ht="15.75" outlineLevel="0" r="55">
      <c r="A55" s="66" t="n"/>
      <c r="B55" s="66" t="n"/>
      <c r="C55" s="66" t="n"/>
      <c r="D55" s="66" t="n"/>
      <c r="E55" s="66" t="n"/>
      <c r="F55" s="66" t="n"/>
      <c r="G55" s="66" t="n"/>
      <c r="H55" s="66" t="n"/>
      <c r="I55" s="66" t="n"/>
      <c r="J55" s="66" t="n"/>
      <c r="K55" s="66" t="n"/>
      <c r="L55" s="66" t="n"/>
      <c r="M55" s="66" t="n"/>
    </row>
    <row ht="15.75" outlineLevel="0" r="56">
      <c r="A56" s="66" t="n"/>
      <c r="B56" s="66" t="n"/>
      <c r="C56" s="66" t="n"/>
      <c r="D56" s="66" t="n"/>
      <c r="E56" s="66" t="n"/>
      <c r="F56" s="66" t="n"/>
      <c r="G56" s="66" t="n"/>
      <c r="H56" s="66" t="n"/>
      <c r="I56" s="66" t="n"/>
      <c r="J56" s="66" t="n"/>
      <c r="K56" s="66" t="n"/>
      <c r="L56" s="66" t="n"/>
      <c r="M56" s="66" t="n"/>
    </row>
    <row ht="15.75" outlineLevel="0" r="57">
      <c r="A57" s="66" t="n"/>
      <c r="B57" s="66" t="n"/>
      <c r="C57" s="66" t="n"/>
      <c r="D57" s="66" t="n"/>
      <c r="E57" s="66" t="n"/>
      <c r="F57" s="66" t="n"/>
      <c r="G57" s="66" t="n"/>
      <c r="H57" s="66" t="n"/>
      <c r="I57" s="66" t="n"/>
      <c r="J57" s="66" t="n"/>
      <c r="K57" s="66" t="n"/>
      <c r="L57" s="66" t="n"/>
      <c r="M57" s="66" t="n"/>
    </row>
    <row ht="15.75" outlineLevel="0" r="58">
      <c r="A58" s="66" t="n"/>
      <c r="B58" s="66" t="n"/>
      <c r="C58" s="66" t="n"/>
      <c r="D58" s="66" t="n"/>
      <c r="E58" s="66" t="n"/>
      <c r="F58" s="66" t="n"/>
      <c r="G58" s="66" t="n"/>
      <c r="H58" s="66" t="n"/>
      <c r="I58" s="66" t="n"/>
      <c r="J58" s="66" t="n"/>
      <c r="K58" s="66" t="n"/>
      <c r="L58" s="66" t="n"/>
      <c r="M58" s="66" t="n"/>
    </row>
    <row ht="15.75" outlineLevel="0" r="59">
      <c r="A59" s="66" t="n"/>
      <c r="B59" s="66" t="n"/>
      <c r="C59" s="66" t="n"/>
      <c r="D59" s="66" t="n"/>
      <c r="E59" s="66" t="n"/>
      <c r="F59" s="66" t="n"/>
      <c r="G59" s="66" t="n"/>
      <c r="H59" s="66" t="n"/>
      <c r="I59" s="66" t="n"/>
      <c r="J59" s="66" t="n"/>
      <c r="K59" s="66" t="n"/>
      <c r="L59" s="66" t="n"/>
      <c r="M59" s="66" t="n"/>
    </row>
    <row ht="15.75" outlineLevel="0" r="60">
      <c r="A60" s="66" t="n"/>
      <c r="B60" s="66" t="n"/>
      <c r="C60" s="66" t="n"/>
      <c r="D60" s="66" t="n"/>
      <c r="E60" s="66" t="n"/>
      <c r="F60" s="66" t="n"/>
      <c r="G60" s="66" t="n"/>
      <c r="H60" s="66" t="n"/>
      <c r="I60" s="66" t="n"/>
      <c r="J60" s="66" t="n"/>
      <c r="K60" s="66" t="n"/>
      <c r="L60" s="66" t="n"/>
      <c r="M60" s="66" t="n"/>
    </row>
    <row ht="15.75" outlineLevel="0" r="61">
      <c r="A61" s="66" t="n"/>
      <c r="B61" s="66" t="n"/>
      <c r="C61" s="66" t="n"/>
      <c r="D61" s="66" t="n"/>
      <c r="E61" s="66" t="n"/>
      <c r="F61" s="66" t="n"/>
      <c r="G61" s="66" t="n"/>
      <c r="H61" s="66" t="n"/>
      <c r="I61" s="66" t="n"/>
      <c r="J61" s="66" t="n"/>
      <c r="K61" s="66" t="n"/>
      <c r="L61" s="66" t="n"/>
      <c r="M61" s="66" t="n"/>
    </row>
    <row ht="15.75" outlineLevel="0" r="62">
      <c r="A62" s="66" t="n"/>
      <c r="B62" s="66" t="n"/>
      <c r="C62" s="66" t="n"/>
      <c r="D62" s="66" t="n"/>
      <c r="E62" s="66" t="n"/>
      <c r="F62" s="66" t="n"/>
      <c r="G62" s="66" t="n"/>
      <c r="H62" s="66" t="n"/>
      <c r="I62" s="66" t="n"/>
      <c r="J62" s="66" t="n"/>
      <c r="K62" s="66" t="n"/>
      <c r="L62" s="66" t="n"/>
      <c r="M62" s="66" t="n"/>
    </row>
    <row ht="15.75" outlineLevel="0" r="63">
      <c r="A63" s="66" t="n"/>
      <c r="B63" s="66" t="n"/>
      <c r="C63" s="66" t="n"/>
      <c r="D63" s="66" t="n"/>
      <c r="E63" s="66" t="n"/>
      <c r="F63" s="66" t="n"/>
      <c r="G63" s="66" t="n"/>
      <c r="H63" s="66" t="n"/>
      <c r="I63" s="66" t="n"/>
      <c r="J63" s="66" t="n"/>
      <c r="K63" s="66" t="n"/>
      <c r="L63" s="66" t="n"/>
      <c r="M63" s="66" t="n"/>
    </row>
    <row ht="15.75" outlineLevel="0" r="64">
      <c r="A64" s="66" t="n"/>
      <c r="B64" s="66" t="n"/>
      <c r="C64" s="66" t="n"/>
      <c r="D64" s="66" t="n"/>
      <c r="E64" s="66" t="n"/>
      <c r="F64" s="66" t="n"/>
      <c r="G64" s="66" t="n"/>
      <c r="H64" s="66" t="n"/>
      <c r="I64" s="66" t="n"/>
      <c r="J64" s="66" t="n"/>
      <c r="K64" s="66" t="n"/>
      <c r="L64" s="66" t="n"/>
      <c r="M64" s="66" t="n"/>
    </row>
    <row ht="15.75" outlineLevel="0" r="65">
      <c r="A65" s="66" t="n"/>
      <c r="B65" s="66" t="n"/>
      <c r="C65" s="66" t="n"/>
      <c r="D65" s="66" t="n"/>
      <c r="E65" s="66" t="n"/>
      <c r="F65" s="66" t="n"/>
      <c r="G65" s="66" t="n"/>
      <c r="H65" s="66" t="n"/>
      <c r="I65" s="66" t="n"/>
      <c r="J65" s="66" t="n"/>
      <c r="K65" s="66" t="n"/>
      <c r="L65" s="66" t="n"/>
      <c r="M65" s="66" t="n"/>
    </row>
    <row ht="15.75" outlineLevel="0" r="66">
      <c r="A66" s="66" t="n"/>
      <c r="B66" s="66" t="n"/>
      <c r="C66" s="66" t="n"/>
      <c r="D66" s="66" t="n"/>
      <c r="E66" s="66" t="n"/>
      <c r="F66" s="66" t="n"/>
      <c r="G66" s="66" t="n"/>
      <c r="H66" s="66" t="n"/>
      <c r="I66" s="66" t="n"/>
      <c r="J66" s="66" t="n"/>
      <c r="K66" s="66" t="n"/>
      <c r="L66" s="66" t="n"/>
      <c r="M66" s="66" t="n"/>
    </row>
    <row ht="15.75" outlineLevel="0" r="67">
      <c r="A67" s="66" t="n"/>
      <c r="B67" s="66" t="n"/>
      <c r="C67" s="66" t="n"/>
      <c r="D67" s="66" t="n"/>
      <c r="E67" s="66" t="n"/>
      <c r="F67" s="66" t="n"/>
      <c r="G67" s="66" t="n"/>
      <c r="H67" s="66" t="n"/>
      <c r="I67" s="66" t="n"/>
      <c r="J67" s="66" t="n"/>
      <c r="K67" s="66" t="n"/>
      <c r="L67" s="66" t="n"/>
      <c r="M67" s="66" t="n"/>
    </row>
    <row ht="15.75" outlineLevel="0" r="68">
      <c r="A68" s="66" t="n"/>
      <c r="B68" s="66" t="n"/>
      <c r="C68" s="66" t="n"/>
      <c r="D68" s="66" t="n"/>
      <c r="E68" s="66" t="n"/>
      <c r="F68" s="66" t="n"/>
      <c r="G68" s="66" t="n"/>
      <c r="H68" s="66" t="n"/>
      <c r="I68" s="66" t="n"/>
      <c r="J68" s="66" t="n"/>
      <c r="K68" s="66" t="n"/>
      <c r="L68" s="66" t="n"/>
      <c r="M68" s="66" t="n"/>
    </row>
    <row ht="15.75" outlineLevel="0" r="69">
      <c r="A69" s="66" t="n"/>
      <c r="B69" s="66" t="n"/>
      <c r="C69" s="66" t="n"/>
      <c r="D69" s="66" t="n"/>
      <c r="E69" s="66" t="n"/>
      <c r="F69" s="66" t="n"/>
      <c r="G69" s="66" t="n"/>
      <c r="H69" s="66" t="n"/>
      <c r="I69" s="66" t="n"/>
      <c r="J69" s="66" t="n"/>
      <c r="K69" s="66" t="n"/>
      <c r="L69" s="66" t="n"/>
      <c r="M69" s="66" t="n"/>
    </row>
  </sheetData>
  <mergeCells count="135"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K1:M1"/>
    <mergeCell ref="A3:M3"/>
    <mergeCell ref="F4:M4"/>
    <mergeCell ref="A6:M6"/>
    <mergeCell ref="A7:M7"/>
    <mergeCell ref="A11:A12"/>
    <mergeCell ref="B11:D12"/>
    <mergeCell ref="E11:E12"/>
    <mergeCell ref="F11:H11"/>
    <mergeCell ref="G12:H12"/>
    <mergeCell ref="I11:J11"/>
    <mergeCell ref="K11:M11"/>
    <mergeCell ref="L12:M12"/>
    <mergeCell ref="O11:Q11"/>
    <mergeCell ref="P12:Q12"/>
    <mergeCell ref="L13:M13"/>
    <mergeCell ref="L14:M14"/>
    <mergeCell ref="L15:M15"/>
    <mergeCell ref="L16:M16"/>
    <mergeCell ref="L17:M17"/>
    <mergeCell ref="L18:M18"/>
    <mergeCell ref="L19:M19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A43:M43"/>
    <mergeCell ref="A42:M42"/>
    <mergeCell ref="L46:M46"/>
    <mergeCell ref="L47:M47"/>
    <mergeCell ref="C49:E49"/>
    <mergeCell ref="C50:E50"/>
    <mergeCell ref="G47:J47"/>
    <mergeCell ref="G46:J46"/>
    <mergeCell ref="A40:D40"/>
    <mergeCell ref="L40:M40"/>
    <mergeCell ref="B39:D39"/>
    <mergeCell ref="B38:D38"/>
    <mergeCell ref="B36:D36"/>
    <mergeCell ref="B37:D37"/>
    <mergeCell ref="B35:D35"/>
    <mergeCell ref="G40:H40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  <mergeCell ref="G28:H28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8:M38"/>
    <mergeCell ref="L37:M37"/>
    <mergeCell ref="L36:M36"/>
    <mergeCell ref="L35:M35"/>
    <mergeCell ref="L34:M34"/>
    <mergeCell ref="L33:M33"/>
    <mergeCell ref="L32:M32"/>
    <mergeCell ref="L31:M31"/>
    <mergeCell ref="L30:M30"/>
    <mergeCell ref="L39:M39"/>
    <mergeCell ref="G18:H18"/>
    <mergeCell ref="G19:H19"/>
    <mergeCell ref="G20:H20"/>
    <mergeCell ref="G27:H27"/>
    <mergeCell ref="G26:H26"/>
    <mergeCell ref="G21:H21"/>
    <mergeCell ref="G17:H17"/>
    <mergeCell ref="G16:H16"/>
    <mergeCell ref="G15:H15"/>
    <mergeCell ref="G14:H14"/>
    <mergeCell ref="G13:H13"/>
    <mergeCell ref="G22:H22"/>
    <mergeCell ref="G23:H23"/>
    <mergeCell ref="G24:H24"/>
    <mergeCell ref="G25:H25"/>
    <mergeCell ref="P40:Q40"/>
    <mergeCell ref="P39:Q39"/>
    <mergeCell ref="P26:Q26"/>
    <mergeCell ref="P27:Q27"/>
    <mergeCell ref="P38:Q38"/>
    <mergeCell ref="P37:Q37"/>
    <mergeCell ref="P36:Q36"/>
    <mergeCell ref="P35:Q35"/>
    <mergeCell ref="P34:Q34"/>
    <mergeCell ref="P33:Q33"/>
    <mergeCell ref="P32:Q32"/>
    <mergeCell ref="P31:Q31"/>
    <mergeCell ref="P30:Q30"/>
    <mergeCell ref="P29:Q29"/>
    <mergeCell ref="P28:Q28"/>
  </mergeCells>
  <pageMargins bottom="0.393701016902924" footer="0.511811017990112" header="0.511811017990112" left="0.393701016902924" right="0.393701016902924" top="0.590551555156708"/>
  <pageSetup fitToHeight="1" fitToWidth="1" orientation="portrait" paperHeight="297.1798mm" paperSize="9" paperWidth="210.0438mm" scale="76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2025-07-30T12:44:55Z</dcterms:modified>
</cp:coreProperties>
</file>